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885" tabRatio="779" firstSheet="2" activeTab="2"/>
  </bookViews>
  <sheets>
    <sheet name="0000" sheetId="1" state="veryHidden" r:id="rId1"/>
    <sheet name="1000" sheetId="2" state="veryHidden" r:id="rId2"/>
    <sheet name="5 cīņa meitenēm" sheetId="3" r:id="rId3"/>
  </sheets>
  <definedNames>
    <definedName name="_xlnm.Print_Titles" localSheetId="2">'5 cīņa meitenēm'!$7:$8</definedName>
  </definedNames>
  <calcPr fullCalcOnLoad="1"/>
</workbook>
</file>

<file path=xl/sharedStrings.xml><?xml version="1.0" encoding="utf-8"?>
<sst xmlns="http://schemas.openxmlformats.org/spreadsheetml/2006/main" count="90" uniqueCount="68">
  <si>
    <t>SUMMA</t>
  </si>
  <si>
    <t>800 m</t>
  </si>
  <si>
    <t>Lode</t>
  </si>
  <si>
    <t>A/l</t>
  </si>
  <si>
    <t>T/l</t>
  </si>
  <si>
    <t>60 m/b</t>
  </si>
  <si>
    <t>LATVIJAS ZIEMAS ČEMPIONĀTS DAUDZCĪŅĀS</t>
  </si>
  <si>
    <t>Rīga, RSM</t>
  </si>
  <si>
    <t>Meitenēm</t>
  </si>
  <si>
    <t>Ogres nov. SC</t>
  </si>
  <si>
    <t>Ventspils SS "Spars"</t>
  </si>
  <si>
    <t>Jūrmalas SS</t>
  </si>
  <si>
    <t>A.Austrups</t>
  </si>
  <si>
    <t>Daugavpils BJSS</t>
  </si>
  <si>
    <t>J.Markevičs</t>
  </si>
  <si>
    <t>Kuldīgas nov. SS</t>
  </si>
  <si>
    <t>R.Blumbergs</t>
  </si>
  <si>
    <t>Jēkabpils SC</t>
  </si>
  <si>
    <t>Madonas BJSS</t>
  </si>
  <si>
    <t>A.Krauklīte</t>
  </si>
  <si>
    <t>Koržeņevska Sabīne</t>
  </si>
  <si>
    <t>Rūmniece Frederika</t>
  </si>
  <si>
    <t>04.05.00.</t>
  </si>
  <si>
    <t>Stalidzāne Annika</t>
  </si>
  <si>
    <t>08.04.00.</t>
  </si>
  <si>
    <t>Talsu nov. SS</t>
  </si>
  <si>
    <t>14.07.00.</t>
  </si>
  <si>
    <t>11.12.01.</t>
  </si>
  <si>
    <t>26.06.01.</t>
  </si>
  <si>
    <t>01.01.00.</t>
  </si>
  <si>
    <t>Šulme Laura</t>
  </si>
  <si>
    <t>17.02.00.</t>
  </si>
  <si>
    <t>Liepājas SpSpS</t>
  </si>
  <si>
    <t>Gipsle Terēze</t>
  </si>
  <si>
    <t>27.01.00.</t>
  </si>
  <si>
    <t>Ozolniece Rebeka</t>
  </si>
  <si>
    <t>15.06.00.</t>
  </si>
  <si>
    <t>Zemīte Zane</t>
  </si>
  <si>
    <t>18.07.01.</t>
  </si>
  <si>
    <t xml:space="preserve">Kāršeniece Viktorija </t>
  </si>
  <si>
    <t>06.09.01.</t>
  </si>
  <si>
    <t>Stivriņa Laura</t>
  </si>
  <si>
    <t>01.02.01.</t>
  </si>
  <si>
    <r>
      <t xml:space="preserve">Mackeviča-Maņko </t>
    </r>
    <r>
      <rPr>
        <sz val="11"/>
        <color indexed="8"/>
        <rFont val="Arial Narrow"/>
        <family val="2"/>
      </rPr>
      <t>Nikole Marija</t>
    </r>
  </si>
  <si>
    <t>11.10.01.</t>
  </si>
  <si>
    <t>Jansone Estere Lakija</t>
  </si>
  <si>
    <t>15.03.00.</t>
  </si>
  <si>
    <t>Dūma Laura</t>
  </si>
  <si>
    <t>26.02.01.</t>
  </si>
  <si>
    <t>02.02.01.</t>
  </si>
  <si>
    <t>23.04.01.</t>
  </si>
  <si>
    <t>26.04.00.</t>
  </si>
  <si>
    <t>J.Petrovičš.A.Kronbergs</t>
  </si>
  <si>
    <t xml:space="preserve">M.Štrobinders </t>
  </si>
  <si>
    <t>D.Stumbre</t>
  </si>
  <si>
    <t>J. Knodze</t>
  </si>
  <si>
    <t>M. Osvalds</t>
  </si>
  <si>
    <t>A.Priževoits</t>
  </si>
  <si>
    <t>Zeļģe Luīze Katrīna</t>
  </si>
  <si>
    <t>Jevsejeva Daniela</t>
  </si>
  <si>
    <t>Blaževiča Kristīne</t>
  </si>
  <si>
    <t>Kraule Elīza Marija</t>
  </si>
  <si>
    <t>Grigoroviča Katrīna</t>
  </si>
  <si>
    <t>Ozola Nikola</t>
  </si>
  <si>
    <t>Opolā Luīze</t>
  </si>
  <si>
    <t>Kaire Madara</t>
  </si>
  <si>
    <t>nest.</t>
  </si>
  <si>
    <t>izst.</t>
  </si>
</sst>
</file>

<file path=xl/styles.xml><?xml version="1.0" encoding="utf-8"?>
<styleSheet xmlns="http://schemas.openxmlformats.org/spreadsheetml/2006/main">
  <numFmts count="4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\ &quot;Ls&quot;;\-#,##0\ &quot;Ls&quot;"/>
    <numFmt numFmtId="171" formatCode="#,##0\ &quot;Ls&quot;;[Red]\-#,##0\ &quot;Ls&quot;"/>
    <numFmt numFmtId="172" formatCode="#,##0.00\ &quot;Ls&quot;;\-#,##0.00\ &quot;Ls&quot;"/>
    <numFmt numFmtId="173" formatCode="#,##0.00\ &quot;Ls&quot;;[Red]\-#,##0.00\ &quot;Ls&quot;"/>
    <numFmt numFmtId="174" formatCode="_-* #,##0\ &quot;Ls&quot;_-;\-* #,##0\ &quot;Ls&quot;_-;_-* &quot;-&quot;\ &quot;Ls&quot;_-;_-@_-"/>
    <numFmt numFmtId="175" formatCode="_-* #,##0\ _L_s_-;\-* #,##0\ _L_s_-;_-* &quot;-&quot;\ _L_s_-;_-@_-"/>
    <numFmt numFmtId="176" formatCode="_-* #,##0.00\ &quot;Ls&quot;_-;\-* #,##0.00\ &quot;Ls&quot;_-;_-* &quot;-&quot;??\ &quot;Ls&quot;_-;_-@_-"/>
    <numFmt numFmtId="177" formatCode="_-* #,##0.00\ _L_s_-;\-* #,##0.00\ _L_s_-;_-* &quot;-&quot;??\ _L_s_-;_-@_-"/>
    <numFmt numFmtId="178" formatCode="0.0"/>
    <numFmt numFmtId="179" formatCode="h:mm:ss;@"/>
    <numFmt numFmtId="180" formatCode="_-&quot;IRL&quot;* #,##0_-;\-&quot;IRL&quot;* #,##0_-;_-&quot;IRL&quot;* &quot;-&quot;_-;_-@_-"/>
    <numFmt numFmtId="181" formatCode="_-&quot;IRL&quot;* #,##0.00_-;\-&quot;IRL&quot;* #,##0.00_-;_-&quot;IRL&quot;* &quot;-&quot;??_-;_-@_-"/>
    <numFmt numFmtId="182" formatCode="#,##0;\-#,##0;&quot;-&quot;"/>
    <numFmt numFmtId="183" formatCode="#,##0.00;\-#,##0.00;&quot;-&quot;"/>
    <numFmt numFmtId="184" formatCode="#,##0%;\-#,##0%;&quot;- &quot;"/>
    <numFmt numFmtId="185" formatCode="#,##0.0%;\-#,##0.0%;&quot;- &quot;"/>
    <numFmt numFmtId="186" formatCode="#,##0.00%;\-#,##0.00%;&quot;- &quot;"/>
    <numFmt numFmtId="187" formatCode="#,##0.0;\-#,##0.0;&quot;-&quot;"/>
    <numFmt numFmtId="188" formatCode="\ \ @"/>
    <numFmt numFmtId="189" formatCode="\ \ \ \ @"/>
    <numFmt numFmtId="190" formatCode="[Red]0%;[Red]\(0%\)"/>
    <numFmt numFmtId="191" formatCode="0%;\(0%\)"/>
    <numFmt numFmtId="192" formatCode="mm:ss.00"/>
    <numFmt numFmtId="193" formatCode="dd\.mm\.yy"/>
    <numFmt numFmtId="194" formatCode="dd/mm/yy"/>
    <numFmt numFmtId="195" formatCode="&quot;Jā&quot;;&quot;Jā&quot;;&quot;Nē&quot;"/>
    <numFmt numFmtId="196" formatCode="&quot;Patiess&quot;;&quot;Patiess&quot;;&quot;Aplams&quot;"/>
    <numFmt numFmtId="197" formatCode="&quot;Ieslēgts&quot;;&quot;Ieslēgts&quot;;&quot;Izslēgts&quot;"/>
    <numFmt numFmtId="198" formatCode="[$€-2]\ #\ ##,000_);[Red]\([$€-2]\ #\ ##,000\)"/>
    <numFmt numFmtId="199" formatCode="yy\.mm\.dd\.;@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 Narrow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sz val="10"/>
      <color indexed="14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sz val="11"/>
      <color indexed="8"/>
      <name val="Arial Narrow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182" fontId="4" fillId="0" borderId="0" applyFill="0" applyBorder="0" applyAlignment="0">
      <protection/>
    </xf>
    <xf numFmtId="183" fontId="4" fillId="0" borderId="0" applyFill="0" applyBorder="0" applyAlignment="0">
      <protection/>
    </xf>
    <xf numFmtId="184" fontId="4" fillId="0" borderId="0" applyFill="0" applyBorder="0" applyAlignment="0">
      <protection/>
    </xf>
    <xf numFmtId="185" fontId="4" fillId="0" borderId="0" applyFill="0" applyBorder="0" applyAlignment="0">
      <protection/>
    </xf>
    <xf numFmtId="186" fontId="4" fillId="0" borderId="0" applyFill="0" applyBorder="0" applyAlignment="0">
      <protection/>
    </xf>
    <xf numFmtId="182" fontId="4" fillId="0" borderId="0" applyFill="0" applyBorder="0" applyAlignment="0">
      <protection/>
    </xf>
    <xf numFmtId="187" fontId="4" fillId="0" borderId="0" applyFill="0" applyBorder="0" applyAlignment="0">
      <protection/>
    </xf>
    <xf numFmtId="183" fontId="4" fillId="0" borderId="0" applyFill="0" applyBorder="0" applyAlignment="0">
      <protection/>
    </xf>
    <xf numFmtId="0" fontId="45" fillId="27" borderId="1" applyNumberFormat="0" applyAlignment="0" applyProtection="0"/>
    <xf numFmtId="0" fontId="46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4" fontId="4" fillId="0" borderId="0" applyFill="0" applyBorder="0" applyAlignment="0"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2" fontId="7" fillId="0" borderId="0" applyFill="0" applyBorder="0" applyAlignment="0">
      <protection/>
    </xf>
    <xf numFmtId="183" fontId="7" fillId="0" borderId="0" applyFill="0" applyBorder="0" applyAlignment="0">
      <protection/>
    </xf>
    <xf numFmtId="182" fontId="7" fillId="0" borderId="0" applyFill="0" applyBorder="0" applyAlignment="0">
      <protection/>
    </xf>
    <xf numFmtId="187" fontId="7" fillId="0" borderId="0" applyFill="0" applyBorder="0" applyAlignment="0">
      <protection/>
    </xf>
    <xf numFmtId="183" fontId="7" fillId="0" borderId="0" applyFill="0" applyBorder="0" applyAlignment="0">
      <protection/>
    </xf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38" fontId="6" fillId="30" borderId="0" applyNumberFormat="0" applyBorder="0" applyAlignment="0" applyProtection="0"/>
    <xf numFmtId="0" fontId="8" fillId="0" borderId="3" applyNumberFormat="0" applyAlignment="0" applyProtection="0"/>
    <xf numFmtId="0" fontId="8" fillId="0" borderId="4">
      <alignment horizontal="left" vertical="center"/>
      <protection/>
    </xf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31" borderId="1" applyNumberFormat="0" applyAlignment="0" applyProtection="0"/>
    <xf numFmtId="10" fontId="6" fillId="32" borderId="8" applyNumberFormat="0" applyBorder="0" applyAlignment="0" applyProtection="0"/>
    <xf numFmtId="182" fontId="10" fillId="0" borderId="0" applyFill="0" applyBorder="0" applyAlignment="0">
      <protection/>
    </xf>
    <xf numFmtId="183" fontId="10" fillId="0" borderId="0" applyFill="0" applyBorder="0" applyAlignment="0">
      <protection/>
    </xf>
    <xf numFmtId="182" fontId="10" fillId="0" borderId="0" applyFill="0" applyBorder="0" applyAlignment="0">
      <protection/>
    </xf>
    <xf numFmtId="187" fontId="10" fillId="0" borderId="0" applyFill="0" applyBorder="0" applyAlignment="0">
      <protection/>
    </xf>
    <xf numFmtId="183" fontId="10" fillId="0" borderId="0" applyFill="0" applyBorder="0" applyAlignment="0">
      <protection/>
    </xf>
    <xf numFmtId="0" fontId="53" fillId="0" borderId="9" applyNumberFormat="0" applyFill="0" applyAlignment="0" applyProtection="0"/>
    <xf numFmtId="0" fontId="54" fillId="33" borderId="0" applyNumberFormat="0" applyBorder="0" applyAlignment="0" applyProtection="0"/>
    <xf numFmtId="190" fontId="5" fillId="0" borderId="0">
      <alignment/>
      <protection/>
    </xf>
    <xf numFmtId="0" fontId="0" fillId="0" borderId="0">
      <alignment/>
      <protection/>
    </xf>
    <xf numFmtId="0" fontId="0" fillId="34" borderId="10" applyNumberFormat="0" applyFont="0" applyAlignment="0" applyProtection="0"/>
    <xf numFmtId="0" fontId="55" fillId="27" borderId="11" applyNumberFormat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82" fontId="11" fillId="0" borderId="0" applyFill="0" applyBorder="0" applyAlignment="0">
      <protection/>
    </xf>
    <xf numFmtId="183" fontId="11" fillId="0" borderId="0" applyFill="0" applyBorder="0" applyAlignment="0">
      <protection/>
    </xf>
    <xf numFmtId="182" fontId="11" fillId="0" borderId="0" applyFill="0" applyBorder="0" applyAlignment="0">
      <protection/>
    </xf>
    <xf numFmtId="187" fontId="11" fillId="0" borderId="0" applyFill="0" applyBorder="0" applyAlignment="0">
      <protection/>
    </xf>
    <xf numFmtId="183" fontId="11" fillId="0" borderId="0" applyFill="0" applyBorder="0" applyAlignment="0">
      <protection/>
    </xf>
    <xf numFmtId="9" fontId="0" fillId="0" borderId="0" applyFont="0" applyFill="0" applyBorder="0" applyAlignment="0" applyProtection="0"/>
    <xf numFmtId="49" fontId="4" fillId="0" borderId="0" applyFill="0" applyBorder="0" applyAlignment="0">
      <protection/>
    </xf>
    <xf numFmtId="188" fontId="4" fillId="0" borderId="0" applyFill="0" applyBorder="0" applyAlignment="0">
      <protection/>
    </xf>
    <xf numFmtId="189" fontId="4" fillId="0" borderId="0" applyFill="0" applyBorder="0" applyAlignment="0">
      <protection/>
    </xf>
    <xf numFmtId="0" fontId="56" fillId="0" borderId="0" applyNumberFormat="0" applyFill="0" applyBorder="0" applyAlignment="0" applyProtection="0"/>
    <xf numFmtId="0" fontId="57" fillId="0" borderId="12" applyNumberFormat="0" applyFill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178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/>
    </xf>
    <xf numFmtId="47" fontId="0" fillId="0" borderId="0" xfId="0" applyNumberFormat="1" applyFill="1" applyAlignment="1">
      <alignment/>
    </xf>
    <xf numFmtId="1" fontId="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 vertical="center"/>
    </xf>
    <xf numFmtId="47" fontId="15" fillId="35" borderId="0" xfId="0" applyNumberFormat="1" applyFont="1" applyFill="1" applyAlignment="1">
      <alignment horizontal="center" vertical="center"/>
    </xf>
    <xf numFmtId="178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47" fontId="1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Fill="1" applyBorder="1" applyAlignment="1">
      <alignment horizontal="center"/>
    </xf>
    <xf numFmtId="192" fontId="0" fillId="0" borderId="0" xfId="0" applyNumberFormat="1" applyFont="1" applyFill="1" applyBorder="1" applyAlignment="1">
      <alignment horizontal="center"/>
    </xf>
    <xf numFmtId="0" fontId="0" fillId="0" borderId="0" xfId="86" applyFont="1" applyFill="1" applyBorder="1" applyAlignment="1">
      <alignment horizontal="center"/>
      <protection/>
    </xf>
    <xf numFmtId="0" fontId="14" fillId="0" borderId="0" xfId="86" applyFont="1" applyBorder="1">
      <alignment/>
      <protection/>
    </xf>
    <xf numFmtId="1" fontId="16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Alignment="1">
      <alignment horizontal="center"/>
    </xf>
    <xf numFmtId="1" fontId="17" fillId="0" borderId="0" xfId="0" applyNumberFormat="1" applyFont="1" applyFill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" fontId="19" fillId="0" borderId="0" xfId="0" applyNumberFormat="1" applyFont="1" applyFill="1" applyAlignment="1">
      <alignment horizontal="center"/>
    </xf>
    <xf numFmtId="1" fontId="18" fillId="0" borderId="0" xfId="0" applyNumberFormat="1" applyFont="1" applyFill="1" applyAlignment="1">
      <alignment horizontal="center"/>
    </xf>
    <xf numFmtId="1" fontId="14" fillId="0" borderId="0" xfId="0" applyNumberFormat="1" applyFont="1" applyFill="1" applyAlignment="1">
      <alignment horizontal="center"/>
    </xf>
    <xf numFmtId="0" fontId="20" fillId="0" borderId="0" xfId="0" applyFont="1" applyBorder="1" applyAlignment="1">
      <alignment horizontal="center"/>
    </xf>
    <xf numFmtId="49" fontId="0" fillId="0" borderId="0" xfId="0" applyNumberForma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49" fontId="0" fillId="0" borderId="0" xfId="0" applyNumberForma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0" fillId="0" borderId="0" xfId="0" applyFont="1" applyFill="1" applyAlignment="1">
      <alignment/>
    </xf>
    <xf numFmtId="179" fontId="0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4" fontId="3" fillId="0" borderId="0" xfId="0" applyNumberFormat="1" applyFont="1" applyFill="1" applyBorder="1" applyAlignment="1">
      <alignment horizontal="left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0" fillId="0" borderId="0" xfId="0" applyFill="1" applyBorder="1" applyAlignment="1">
      <alignment horizontal="left"/>
    </xf>
    <xf numFmtId="0" fontId="22" fillId="0" borderId="0" xfId="0" applyFont="1" applyFill="1" applyAlignment="1">
      <alignment horizontal="left"/>
    </xf>
    <xf numFmtId="0" fontId="0" fillId="0" borderId="0" xfId="0" applyFill="1" applyAlignment="1">
      <alignment horizontal="left" vertical="center"/>
    </xf>
    <xf numFmtId="0" fontId="14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0" fontId="59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vertical="center"/>
    </xf>
    <xf numFmtId="199" fontId="61" fillId="0" borderId="0" xfId="0" applyNumberFormat="1" applyFont="1" applyBorder="1" applyAlignment="1">
      <alignment horizontal="center" vertical="center"/>
    </xf>
    <xf numFmtId="0" fontId="60" fillId="0" borderId="0" xfId="0" applyFont="1" applyBorder="1" applyAlignment="1">
      <alignment horizontal="left" vertical="center"/>
    </xf>
    <xf numFmtId="0" fontId="60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vertical="center" shrinkToFit="1"/>
    </xf>
    <xf numFmtId="2" fontId="0" fillId="0" borderId="0" xfId="0" applyNumberFormat="1" applyFont="1" applyFill="1" applyBorder="1" applyAlignment="1">
      <alignment horizontal="center"/>
    </xf>
    <xf numFmtId="192" fontId="0" fillId="0" borderId="0" xfId="0" applyNumberFormat="1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alculation" xfId="48"/>
    <cellStyle name="Check Cell" xfId="49"/>
    <cellStyle name="Comma" xfId="50"/>
    <cellStyle name="Comma [0]" xfId="51"/>
    <cellStyle name="Comma [00]" xfId="52"/>
    <cellStyle name="Currency" xfId="53"/>
    <cellStyle name="Currency [0]" xfId="54"/>
    <cellStyle name="Currency [00]" xfId="55"/>
    <cellStyle name="Date Short" xfId="56"/>
    <cellStyle name="Dziesiętny [0]_PLDT" xfId="57"/>
    <cellStyle name="Dziesiętny_PLDT" xfId="58"/>
    <cellStyle name="Enter Currency (0)" xfId="59"/>
    <cellStyle name="Enter Currency (2)" xfId="60"/>
    <cellStyle name="Enter Units (0)" xfId="61"/>
    <cellStyle name="Enter Units (1)" xfId="62"/>
    <cellStyle name="Enter Units (2)" xfId="63"/>
    <cellStyle name="Explanatory Text" xfId="64"/>
    <cellStyle name="Followed Hyperlink" xfId="65"/>
    <cellStyle name="Good" xfId="66"/>
    <cellStyle name="Grey" xfId="67"/>
    <cellStyle name="Header1" xfId="68"/>
    <cellStyle name="Header2" xfId="69"/>
    <cellStyle name="Heading 1" xfId="70"/>
    <cellStyle name="Heading 2" xfId="71"/>
    <cellStyle name="Heading 3" xfId="72"/>
    <cellStyle name="Heading 4" xfId="73"/>
    <cellStyle name="Hiperłącze" xfId="74"/>
    <cellStyle name="Hyperlink" xfId="75"/>
    <cellStyle name="Input" xfId="76"/>
    <cellStyle name="Input [yellow]" xfId="77"/>
    <cellStyle name="Link Currency (0)" xfId="78"/>
    <cellStyle name="Link Currency (2)" xfId="79"/>
    <cellStyle name="Link Units (0)" xfId="80"/>
    <cellStyle name="Link Units (1)" xfId="81"/>
    <cellStyle name="Link Units (2)" xfId="82"/>
    <cellStyle name="Linked Cell" xfId="83"/>
    <cellStyle name="Neutral" xfId="84"/>
    <cellStyle name="Normal - Style1" xfId="85"/>
    <cellStyle name="Normal_disc" xfId="86"/>
    <cellStyle name="Note" xfId="87"/>
    <cellStyle name="Output" xfId="88"/>
    <cellStyle name="Percent" xfId="89"/>
    <cellStyle name="Percent [0]" xfId="90"/>
    <cellStyle name="Percent [00]" xfId="91"/>
    <cellStyle name="Percent [2]" xfId="92"/>
    <cellStyle name="PrePop Currency (0)" xfId="93"/>
    <cellStyle name="PrePop Currency (2)" xfId="94"/>
    <cellStyle name="PrePop Units (0)" xfId="95"/>
    <cellStyle name="PrePop Units (1)" xfId="96"/>
    <cellStyle name="PrePop Units (2)" xfId="97"/>
    <cellStyle name="Procenti 2" xfId="98"/>
    <cellStyle name="Text Indent A" xfId="99"/>
    <cellStyle name="Text Indent B" xfId="100"/>
    <cellStyle name="Text Indent C" xfId="101"/>
    <cellStyle name="Title" xfId="102"/>
    <cellStyle name="Total" xfId="103"/>
    <cellStyle name="Walutowy [0]_PLDT" xfId="104"/>
    <cellStyle name="Walutowy_PLDT" xfId="105"/>
    <cellStyle name="Warning Text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354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354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15"/>
  <sheetViews>
    <sheetView tabSelected="1" zoomScalePageLayoutView="0" workbookViewId="0" topLeftCell="A1">
      <selection activeCell="E20" sqref="E20"/>
    </sheetView>
  </sheetViews>
  <sheetFormatPr defaultColWidth="9.140625" defaultRowHeight="12.75"/>
  <cols>
    <col min="1" max="1" width="3.8515625" style="37" bestFit="1" customWidth="1"/>
    <col min="2" max="2" width="4.421875" style="16" bestFit="1" customWidth="1"/>
    <col min="3" max="3" width="22.7109375" style="16" bestFit="1" customWidth="1"/>
    <col min="4" max="4" width="9.57421875" style="34" bestFit="1" customWidth="1"/>
    <col min="5" max="5" width="20.8515625" style="16" bestFit="1" customWidth="1"/>
    <col min="6" max="6" width="7.28125" style="1" customWidth="1"/>
    <col min="7" max="7" width="6.421875" style="2" customWidth="1"/>
    <col min="8" max="8" width="7.8515625" style="2" customWidth="1"/>
    <col min="9" max="9" width="8.28125" style="1" customWidth="1"/>
    <col min="10" max="10" width="8.28125" style="2" customWidth="1"/>
    <col min="11" max="11" width="8.421875" style="2" customWidth="1"/>
    <col min="12" max="12" width="23.8515625" style="37" bestFit="1" customWidth="1"/>
    <col min="13" max="13" width="5.28125" style="28" customWidth="1"/>
    <col min="14" max="14" width="13.140625" style="4" customWidth="1"/>
    <col min="15" max="16384" width="9.140625" style="2" customWidth="1"/>
  </cols>
  <sheetData>
    <row r="1" spans="1:21" s="42" customFormat="1" ht="18">
      <c r="A1" s="63" t="s">
        <v>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40"/>
      <c r="N1" s="41"/>
      <c r="S1" s="43"/>
      <c r="U1" s="4"/>
    </row>
    <row r="2" spans="1:21" s="42" customFormat="1" ht="12.75">
      <c r="A2" s="37"/>
      <c r="B2" s="16"/>
      <c r="C2" s="16"/>
      <c r="D2" s="38"/>
      <c r="E2" s="16"/>
      <c r="F2" s="44"/>
      <c r="G2" s="2"/>
      <c r="H2" s="2"/>
      <c r="I2" s="1"/>
      <c r="J2" s="45"/>
      <c r="K2" s="2"/>
      <c r="L2" s="36"/>
      <c r="M2" s="2"/>
      <c r="S2" s="43"/>
      <c r="U2" s="4"/>
    </row>
    <row r="3" spans="1:21" s="42" customFormat="1" ht="12.75">
      <c r="A3" s="37"/>
      <c r="B3" s="16"/>
      <c r="C3" s="39" t="s">
        <v>7</v>
      </c>
      <c r="D3" s="38"/>
      <c r="E3" s="16"/>
      <c r="F3" s="44"/>
      <c r="G3" s="2"/>
      <c r="H3" s="2"/>
      <c r="I3" s="1"/>
      <c r="J3" s="45"/>
      <c r="K3" s="2"/>
      <c r="L3" s="36"/>
      <c r="M3" s="2"/>
      <c r="S3" s="43"/>
      <c r="U3" s="4"/>
    </row>
    <row r="4" spans="1:21" s="42" customFormat="1" ht="12.75">
      <c r="A4" s="37"/>
      <c r="B4" s="16"/>
      <c r="C4" s="46">
        <v>42028</v>
      </c>
      <c r="D4" s="38"/>
      <c r="E4" s="16"/>
      <c r="F4" s="44"/>
      <c r="G4" s="2"/>
      <c r="H4" s="2"/>
      <c r="I4" s="1"/>
      <c r="J4" s="45"/>
      <c r="K4" s="2"/>
      <c r="L4" s="36"/>
      <c r="M4" s="2"/>
      <c r="S4" s="43"/>
      <c r="U4" s="4"/>
    </row>
    <row r="5" spans="1:21" s="42" customFormat="1" ht="15.75">
      <c r="A5" s="64" t="s">
        <v>8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48"/>
      <c r="S5" s="43"/>
      <c r="U5" s="4"/>
    </row>
    <row r="6" spans="1:21" s="42" customFormat="1" ht="15.75">
      <c r="A6" s="50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8"/>
      <c r="S6" s="43"/>
      <c r="U6" s="4"/>
    </row>
    <row r="7" spans="1:13" s="3" customFormat="1" ht="21.75" customHeight="1">
      <c r="A7" s="51"/>
      <c r="B7" s="14"/>
      <c r="C7" s="15"/>
      <c r="D7" s="33"/>
      <c r="E7" s="15"/>
      <c r="F7" s="5" t="s">
        <v>5</v>
      </c>
      <c r="G7" s="5" t="s">
        <v>3</v>
      </c>
      <c r="H7" s="5" t="s">
        <v>2</v>
      </c>
      <c r="I7" s="5" t="s">
        <v>4</v>
      </c>
      <c r="J7" s="9" t="s">
        <v>1</v>
      </c>
      <c r="K7" s="5" t="s">
        <v>0</v>
      </c>
      <c r="L7" s="35"/>
      <c r="M7" s="26"/>
    </row>
    <row r="8" spans="9:14" ht="15" customHeight="1">
      <c r="I8" s="17"/>
      <c r="J8" s="10">
        <v>1.1574074074074073E-05</v>
      </c>
      <c r="K8" s="4"/>
      <c r="L8" s="36"/>
      <c r="M8" s="27"/>
      <c r="N8" s="2"/>
    </row>
    <row r="9" spans="1:12" ht="15">
      <c r="A9" s="52">
        <v>1</v>
      </c>
      <c r="B9" s="55">
        <v>136</v>
      </c>
      <c r="C9" s="56" t="s">
        <v>61</v>
      </c>
      <c r="D9" s="59" t="s">
        <v>28</v>
      </c>
      <c r="E9" s="58" t="s">
        <v>11</v>
      </c>
      <c r="F9" s="18">
        <v>9.26</v>
      </c>
      <c r="G9" s="18">
        <v>1.59</v>
      </c>
      <c r="H9" s="18">
        <v>8.8</v>
      </c>
      <c r="I9" s="18">
        <v>5.08</v>
      </c>
      <c r="J9" s="19">
        <v>0.0018501157407407407</v>
      </c>
      <c r="K9" s="22">
        <f>K12</f>
        <v>3187</v>
      </c>
      <c r="L9" s="60" t="s">
        <v>12</v>
      </c>
    </row>
    <row r="10" spans="1:11" ht="14.25">
      <c r="A10" s="53"/>
      <c r="F10" s="11"/>
      <c r="G10" s="12"/>
      <c r="H10" s="12"/>
      <c r="I10" s="11"/>
      <c r="J10" s="13"/>
      <c r="K10" s="24">
        <f>K12</f>
        <v>3187</v>
      </c>
    </row>
    <row r="11" spans="6:11" ht="15">
      <c r="F11" s="20">
        <f>IF(ISBLANK(F9),"",INT(20.0479*(17-F9)^1.835))</f>
        <v>856</v>
      </c>
      <c r="G11" s="20">
        <f>IF(ISBLANK(G9),"",INT(1.84523*(G9*100-75)^1.348))</f>
        <v>724</v>
      </c>
      <c r="H11" s="20">
        <f>IF(ISBLANK(H9),"",INT(56.0211*(H9-1.5)^1.05))</f>
        <v>451</v>
      </c>
      <c r="I11" s="20">
        <f>IF(ISBLANK(I9),"",INT(0.188807*(I9*100-210)^1.41))</f>
        <v>581</v>
      </c>
      <c r="J11" s="20">
        <f>IF(ISBLANK(J9),"",INT(0.11193*(254-(J9/$J$8))^1.88))</f>
        <v>575</v>
      </c>
      <c r="K11" s="22">
        <f>K12</f>
        <v>3187</v>
      </c>
    </row>
    <row r="12" spans="6:11" ht="15.75">
      <c r="F12" s="8"/>
      <c r="G12" s="8">
        <f>F11+G11</f>
        <v>1580</v>
      </c>
      <c r="H12" s="8">
        <f>G12+H11</f>
        <v>2031</v>
      </c>
      <c r="I12" s="8">
        <f>H12+I11</f>
        <v>2612</v>
      </c>
      <c r="J12" s="8">
        <f>I12+J11</f>
        <v>3187</v>
      </c>
      <c r="K12" s="23">
        <f>SUM(F11:J11)</f>
        <v>3187</v>
      </c>
    </row>
    <row r="13" spans="10:11" ht="14.25">
      <c r="J13" s="7"/>
      <c r="K13" s="24">
        <f>K12</f>
        <v>3187</v>
      </c>
    </row>
    <row r="14" spans="1:12" ht="15" customHeight="1">
      <c r="A14" s="52">
        <v>2</v>
      </c>
      <c r="B14" s="55">
        <v>144</v>
      </c>
      <c r="C14" s="56" t="s">
        <v>35</v>
      </c>
      <c r="D14" s="59" t="s">
        <v>36</v>
      </c>
      <c r="E14" s="58" t="s">
        <v>32</v>
      </c>
      <c r="F14" s="18">
        <v>9.67</v>
      </c>
      <c r="G14" s="18">
        <v>1.59</v>
      </c>
      <c r="H14" s="18">
        <v>10.09</v>
      </c>
      <c r="I14" s="18">
        <v>4.57</v>
      </c>
      <c r="J14" s="19">
        <v>0.0018149305555555557</v>
      </c>
      <c r="K14" s="22">
        <f>K17</f>
        <v>3090</v>
      </c>
      <c r="L14" s="60" t="s">
        <v>54</v>
      </c>
    </row>
    <row r="15" spans="1:11" ht="15" customHeight="1">
      <c r="A15" s="53"/>
      <c r="F15" s="11"/>
      <c r="G15" s="12"/>
      <c r="H15" s="12"/>
      <c r="I15" s="11"/>
      <c r="J15" s="13"/>
      <c r="K15" s="24">
        <f>K17</f>
        <v>3090</v>
      </c>
    </row>
    <row r="16" spans="6:11" ht="15" customHeight="1">
      <c r="F16" s="20">
        <f>IF(ISBLANK(F14),"",INT(20.0479*(17-F14)^1.835))</f>
        <v>775</v>
      </c>
      <c r="G16" s="20">
        <f>IF(ISBLANK(G14),"",INT(1.84523*(G14*100-75)^1.348))</f>
        <v>724</v>
      </c>
      <c r="H16" s="20">
        <f>IF(ISBLANK(H14),"",INT(56.0211*(H14-1.5)^1.05))</f>
        <v>535</v>
      </c>
      <c r="I16" s="20">
        <f>IF(ISBLANK(I14),"",INT(0.188807*(I14*100-210)^1.41))</f>
        <v>446</v>
      </c>
      <c r="J16" s="20">
        <f>IF(ISBLANK(J14),"",INT(0.11193*(254-(J14/$J$8))^1.88))</f>
        <v>610</v>
      </c>
      <c r="K16" s="22">
        <f>K17</f>
        <v>3090</v>
      </c>
    </row>
    <row r="17" spans="6:11" ht="15" customHeight="1">
      <c r="F17" s="8"/>
      <c r="G17" s="8">
        <f>F16+G16</f>
        <v>1499</v>
      </c>
      <c r="H17" s="8">
        <f>G17+H16</f>
        <v>2034</v>
      </c>
      <c r="I17" s="8">
        <f>H17+I16</f>
        <v>2480</v>
      </c>
      <c r="J17" s="8">
        <f>I17+J16</f>
        <v>3090</v>
      </c>
      <c r="K17" s="23">
        <f>SUM(F16:J16)</f>
        <v>3090</v>
      </c>
    </row>
    <row r="18" spans="10:11" ht="15" customHeight="1">
      <c r="J18" s="7"/>
      <c r="K18" s="24">
        <f>K17</f>
        <v>3090</v>
      </c>
    </row>
    <row r="19" spans="1:14" ht="15" customHeight="1">
      <c r="A19" s="52">
        <v>3</v>
      </c>
      <c r="B19" s="55">
        <v>137</v>
      </c>
      <c r="C19" s="56" t="s">
        <v>62</v>
      </c>
      <c r="D19" s="59" t="s">
        <v>29</v>
      </c>
      <c r="E19" s="58" t="s">
        <v>11</v>
      </c>
      <c r="F19" s="18">
        <v>9.77</v>
      </c>
      <c r="G19" s="18">
        <v>1.56</v>
      </c>
      <c r="H19" s="18">
        <v>8.69</v>
      </c>
      <c r="I19" s="18">
        <v>4.9</v>
      </c>
      <c r="J19" s="19">
        <v>0.0018530092592592593</v>
      </c>
      <c r="K19" s="22">
        <f>K22</f>
        <v>2993</v>
      </c>
      <c r="L19" s="60" t="s">
        <v>12</v>
      </c>
      <c r="M19" s="32"/>
      <c r="N19" s="21"/>
    </row>
    <row r="20" spans="1:14" ht="13.5" customHeight="1">
      <c r="A20" s="53"/>
      <c r="F20" s="11"/>
      <c r="G20" s="12"/>
      <c r="H20" s="12"/>
      <c r="I20" s="11"/>
      <c r="J20" s="13"/>
      <c r="K20" s="24">
        <f>K22</f>
        <v>2993</v>
      </c>
      <c r="N20" s="2"/>
    </row>
    <row r="21" spans="6:11" ht="15" customHeight="1">
      <c r="F21" s="20">
        <f>IF(ISBLANK(F19),"",INT(20.0479*(17-F19)^1.835))</f>
        <v>756</v>
      </c>
      <c r="G21" s="20">
        <f>IF(ISBLANK(G19),"",INT(1.84523*(G19*100-75)^1.348))</f>
        <v>689</v>
      </c>
      <c r="H21" s="20">
        <f>IF(ISBLANK(H19),"",INT(56.0211*(H19-1.5)^1.05))</f>
        <v>444</v>
      </c>
      <c r="I21" s="20">
        <f>IF(ISBLANK(I19),"",INT(0.188807*(I19*100-210)^1.41))</f>
        <v>532</v>
      </c>
      <c r="J21" s="20">
        <f>IF(ISBLANK(J19),"",INT(0.11193*(254-(J19/$J$8))^1.88))</f>
        <v>572</v>
      </c>
      <c r="K21" s="22">
        <f>K22</f>
        <v>2993</v>
      </c>
    </row>
    <row r="22" spans="6:11" ht="15" customHeight="1">
      <c r="F22" s="8"/>
      <c r="G22" s="8">
        <f>F21+G21</f>
        <v>1445</v>
      </c>
      <c r="H22" s="8">
        <f>G22+H21</f>
        <v>1889</v>
      </c>
      <c r="I22" s="8">
        <f>H22+I21</f>
        <v>2421</v>
      </c>
      <c r="J22" s="8">
        <f>I22+J21</f>
        <v>2993</v>
      </c>
      <c r="K22" s="23">
        <f>SUM(F21:J21)</f>
        <v>2993</v>
      </c>
    </row>
    <row r="23" spans="10:13" ht="15" customHeight="1">
      <c r="J23" s="7"/>
      <c r="K23" s="24">
        <f>K22</f>
        <v>2993</v>
      </c>
      <c r="M23" s="31"/>
    </row>
    <row r="24" spans="1:14" ht="15" customHeight="1">
      <c r="A24" s="52">
        <v>4</v>
      </c>
      <c r="B24" s="55">
        <v>134</v>
      </c>
      <c r="C24" s="56" t="s">
        <v>59</v>
      </c>
      <c r="D24" s="59" t="s">
        <v>26</v>
      </c>
      <c r="E24" s="58" t="s">
        <v>11</v>
      </c>
      <c r="F24" s="18">
        <v>9.5</v>
      </c>
      <c r="G24" s="18">
        <v>1.45</v>
      </c>
      <c r="H24" s="18">
        <v>10.6</v>
      </c>
      <c r="I24" s="18">
        <v>5.19</v>
      </c>
      <c r="J24" s="19">
        <v>0.002116550925925926</v>
      </c>
      <c r="K24" s="22">
        <f>K27</f>
        <v>2894</v>
      </c>
      <c r="L24" s="60" t="s">
        <v>12</v>
      </c>
      <c r="M24" s="32"/>
      <c r="N24" s="21"/>
    </row>
    <row r="25" spans="1:14" ht="15" customHeight="1">
      <c r="A25" s="53"/>
      <c r="F25" s="11"/>
      <c r="G25" s="12"/>
      <c r="H25" s="12"/>
      <c r="I25" s="11"/>
      <c r="J25" s="13"/>
      <c r="K25" s="24">
        <f>K27</f>
        <v>2894</v>
      </c>
      <c r="M25" s="29"/>
      <c r="N25" s="6"/>
    </row>
    <row r="26" spans="6:13" ht="15" customHeight="1">
      <c r="F26" s="20">
        <f>IF(ISBLANK(F24),"",INT(20.0479*(17-F24)^1.835))</f>
        <v>808</v>
      </c>
      <c r="G26" s="20">
        <f>IF(ISBLANK(G24),"",INT(1.84523*(G24*100-75)^1.348))</f>
        <v>566</v>
      </c>
      <c r="H26" s="20">
        <f>IF(ISBLANK(H24),"",INT(56.0211*(H24-1.5)^1.05))</f>
        <v>569</v>
      </c>
      <c r="I26" s="20">
        <f>IF(ISBLANK(I24),"",INT(0.188807*(I24*100-210)^1.41))</f>
        <v>612</v>
      </c>
      <c r="J26" s="20">
        <f>IF(ISBLANK(J24),"",INT(0.11193*(254-(J24/$J$8))^1.88))</f>
        <v>339</v>
      </c>
      <c r="K26" s="22">
        <f>K27</f>
        <v>2894</v>
      </c>
      <c r="M26" s="25"/>
    </row>
    <row r="27" spans="6:13" ht="15" customHeight="1">
      <c r="F27" s="8"/>
      <c r="G27" s="8">
        <f>F26+G26</f>
        <v>1374</v>
      </c>
      <c r="H27" s="8">
        <f>G27+H26</f>
        <v>1943</v>
      </c>
      <c r="I27" s="8">
        <f>H27+I26</f>
        <v>2555</v>
      </c>
      <c r="J27" s="8">
        <f>I27+J26</f>
        <v>2894</v>
      </c>
      <c r="K27" s="23">
        <f>SUM(F26:J26)</f>
        <v>2894</v>
      </c>
      <c r="M27" s="30"/>
    </row>
    <row r="28" spans="10:13" ht="15" customHeight="1">
      <c r="J28" s="7"/>
      <c r="K28" s="24">
        <f>K27</f>
        <v>2894</v>
      </c>
      <c r="M28" s="31"/>
    </row>
    <row r="29" spans="1:13" ht="15" customHeight="1">
      <c r="A29" s="52">
        <v>5</v>
      </c>
      <c r="B29" s="55">
        <v>135</v>
      </c>
      <c r="C29" s="56" t="s">
        <v>60</v>
      </c>
      <c r="D29" s="59" t="s">
        <v>27</v>
      </c>
      <c r="E29" s="58" t="s">
        <v>11</v>
      </c>
      <c r="F29" s="18">
        <v>9.83</v>
      </c>
      <c r="G29" s="18">
        <v>1.45</v>
      </c>
      <c r="H29" s="18">
        <v>6.01</v>
      </c>
      <c r="I29" s="18">
        <v>5.11</v>
      </c>
      <c r="J29" s="19">
        <v>0.001790625</v>
      </c>
      <c r="K29" s="22">
        <f>K32</f>
        <v>2806</v>
      </c>
      <c r="L29" s="60" t="s">
        <v>12</v>
      </c>
      <c r="M29" s="32"/>
    </row>
    <row r="30" spans="1:11" ht="15" customHeight="1">
      <c r="A30" s="53"/>
      <c r="F30" s="11"/>
      <c r="G30" s="12"/>
      <c r="H30" s="12"/>
      <c r="I30" s="11"/>
      <c r="J30" s="13"/>
      <c r="K30" s="24">
        <f>K32</f>
        <v>2806</v>
      </c>
    </row>
    <row r="31" spans="6:11" ht="15" customHeight="1">
      <c r="F31" s="20">
        <f>IF(ISBLANK(F29),"",INT(20.0479*(17-F29)^1.835))</f>
        <v>744</v>
      </c>
      <c r="G31" s="20">
        <f>IF(ISBLANK(G29),"",INT(1.84523*(G29*100-75)^1.348))</f>
        <v>566</v>
      </c>
      <c r="H31" s="20">
        <f>IF(ISBLANK(H29),"",INT(56.0211*(H29-1.5)^1.05))</f>
        <v>272</v>
      </c>
      <c r="I31" s="20">
        <f>IF(ISBLANK(I29),"",INT(0.188807*(I29*100-210)^1.41))</f>
        <v>589</v>
      </c>
      <c r="J31" s="20">
        <f>IF(ISBLANK(J29),"",INT(0.11193*(254-(J29/$J$8))^1.88))</f>
        <v>635</v>
      </c>
      <c r="K31" s="22">
        <f>K32</f>
        <v>2806</v>
      </c>
    </row>
    <row r="32" spans="6:13" ht="15" customHeight="1">
      <c r="F32" s="8"/>
      <c r="G32" s="8">
        <f>F31+G31</f>
        <v>1310</v>
      </c>
      <c r="H32" s="8">
        <f>G32+H31</f>
        <v>1582</v>
      </c>
      <c r="I32" s="8">
        <f>H32+I31</f>
        <v>2171</v>
      </c>
      <c r="J32" s="8">
        <f>I32+J31</f>
        <v>2806</v>
      </c>
      <c r="K32" s="23">
        <f>SUM(F31:J31)</f>
        <v>2806</v>
      </c>
      <c r="M32" s="30"/>
    </row>
    <row r="33" spans="10:13" ht="15" customHeight="1">
      <c r="J33" s="7"/>
      <c r="K33" s="24">
        <f>K32</f>
        <v>2806</v>
      </c>
      <c r="M33" s="31"/>
    </row>
    <row r="34" spans="1:12" ht="15" customHeight="1">
      <c r="A34" s="49">
        <v>6</v>
      </c>
      <c r="B34" s="55">
        <v>176</v>
      </c>
      <c r="C34" s="56" t="s">
        <v>45</v>
      </c>
      <c r="D34" s="59" t="s">
        <v>46</v>
      </c>
      <c r="E34" s="58" t="s">
        <v>15</v>
      </c>
      <c r="F34" s="18">
        <v>9.85</v>
      </c>
      <c r="G34" s="18">
        <v>1.5</v>
      </c>
      <c r="H34" s="18">
        <v>7.97</v>
      </c>
      <c r="I34" s="18">
        <v>4.97</v>
      </c>
      <c r="J34" s="19">
        <v>0.002069328703703704</v>
      </c>
      <c r="K34" s="22">
        <f>K37</f>
        <v>2686</v>
      </c>
      <c r="L34" s="60" t="s">
        <v>16</v>
      </c>
    </row>
    <row r="35" spans="1:11" ht="15" customHeight="1">
      <c r="A35" s="49"/>
      <c r="F35" s="11"/>
      <c r="G35" s="12"/>
      <c r="H35" s="12"/>
      <c r="I35" s="11"/>
      <c r="J35" s="13"/>
      <c r="K35" s="24">
        <f>K37</f>
        <v>2686</v>
      </c>
    </row>
    <row r="36" spans="1:11" ht="15" customHeight="1">
      <c r="A36" s="49"/>
      <c r="F36" s="20">
        <f>IF(ISBLANK(F34),"",INT(20.0479*(17-F34)^1.835))</f>
        <v>740</v>
      </c>
      <c r="G36" s="20">
        <f>IF(ISBLANK(G34),"",INT(1.84523*(G34*100-75)^1.348))</f>
        <v>621</v>
      </c>
      <c r="H36" s="20">
        <f>IF(ISBLANK(H34),"",INT(56.0211*(H34-1.5)^1.05))</f>
        <v>397</v>
      </c>
      <c r="I36" s="20">
        <f>IF(ISBLANK(I34),"",INT(0.188807*(I34*100-210)^1.41))</f>
        <v>551</v>
      </c>
      <c r="J36" s="20">
        <f>IF(ISBLANK(J34),"",INT(0.11193*(254-(J34/$J$8))^1.88))</f>
        <v>377</v>
      </c>
      <c r="K36" s="22">
        <f>K37</f>
        <v>2686</v>
      </c>
    </row>
    <row r="37" spans="1:11" ht="15" customHeight="1">
      <c r="A37" s="49"/>
      <c r="F37" s="8"/>
      <c r="G37" s="8">
        <f>F36+G36</f>
        <v>1361</v>
      </c>
      <c r="H37" s="8">
        <f>G37+H36</f>
        <v>1758</v>
      </c>
      <c r="I37" s="8">
        <f>H37+I36</f>
        <v>2309</v>
      </c>
      <c r="J37" s="8">
        <f>I37+J36</f>
        <v>2686</v>
      </c>
      <c r="K37" s="23">
        <f>SUM(F36:J36)</f>
        <v>2686</v>
      </c>
    </row>
    <row r="38" spans="1:11" ht="15" customHeight="1">
      <c r="A38" s="49"/>
      <c r="J38" s="7"/>
      <c r="K38" s="24">
        <f>K37</f>
        <v>2686</v>
      </c>
    </row>
    <row r="39" spans="1:12" ht="15" customHeight="1">
      <c r="A39" s="52">
        <v>7</v>
      </c>
      <c r="B39" s="55">
        <v>102</v>
      </c>
      <c r="C39" s="56" t="s">
        <v>21</v>
      </c>
      <c r="D39" s="59" t="s">
        <v>22</v>
      </c>
      <c r="E39" s="58" t="s">
        <v>10</v>
      </c>
      <c r="F39" s="18">
        <v>10.42</v>
      </c>
      <c r="G39" s="18">
        <v>1.53</v>
      </c>
      <c r="H39" s="18">
        <v>7.67</v>
      </c>
      <c r="I39" s="18">
        <v>4.88</v>
      </c>
      <c r="J39" s="19">
        <v>0.001963541666666667</v>
      </c>
      <c r="K39" s="22">
        <f>K42</f>
        <v>2663</v>
      </c>
      <c r="L39" s="60" t="s">
        <v>52</v>
      </c>
    </row>
    <row r="40" spans="1:11" ht="15" customHeight="1">
      <c r="A40" s="53"/>
      <c r="F40" s="11"/>
      <c r="G40" s="12"/>
      <c r="H40" s="12"/>
      <c r="I40" s="11"/>
      <c r="J40" s="13"/>
      <c r="K40" s="24">
        <f>K42</f>
        <v>2663</v>
      </c>
    </row>
    <row r="41" spans="6:11" ht="15" customHeight="1">
      <c r="F41" s="20">
        <f>IF(ISBLANK(F39),"",INT(20.0479*(17-F39)^1.835))</f>
        <v>636</v>
      </c>
      <c r="G41" s="20">
        <f>IF(ISBLANK(G39),"",INT(1.84523*(G39*100-75)^1.348))</f>
        <v>655</v>
      </c>
      <c r="H41" s="20">
        <f>IF(ISBLANK(H39),"",INT(56.0211*(H39-1.5)^1.05))</f>
        <v>378</v>
      </c>
      <c r="I41" s="20">
        <f>IF(ISBLANK(I39),"",INT(0.188807*(I39*100-210)^1.41))</f>
        <v>527</v>
      </c>
      <c r="J41" s="20">
        <f>IF(ISBLANK(J39),"",INT(0.11193*(254-(J39/$J$8))^1.88))</f>
        <v>467</v>
      </c>
      <c r="K41" s="22">
        <f>K42</f>
        <v>2663</v>
      </c>
    </row>
    <row r="42" spans="6:11" ht="15" customHeight="1">
      <c r="F42" s="8"/>
      <c r="G42" s="8">
        <f>F41+G41</f>
        <v>1291</v>
      </c>
      <c r="H42" s="8">
        <f>G42+H41</f>
        <v>1669</v>
      </c>
      <c r="I42" s="8">
        <f>H42+I41</f>
        <v>2196</v>
      </c>
      <c r="J42" s="8">
        <f>I42+J41</f>
        <v>2663</v>
      </c>
      <c r="K42" s="23">
        <f>SUM(F41:J41)</f>
        <v>2663</v>
      </c>
    </row>
    <row r="43" spans="10:11" ht="15" customHeight="1">
      <c r="J43" s="7"/>
      <c r="K43" s="24">
        <f>K42</f>
        <v>2663</v>
      </c>
    </row>
    <row r="44" spans="1:12" ht="15" customHeight="1">
      <c r="A44" s="52">
        <v>8</v>
      </c>
      <c r="B44" s="55">
        <v>210</v>
      </c>
      <c r="C44" s="56" t="s">
        <v>64</v>
      </c>
      <c r="D44" s="59" t="s">
        <v>50</v>
      </c>
      <c r="E44" s="58" t="s">
        <v>9</v>
      </c>
      <c r="F44" s="18">
        <v>10.07</v>
      </c>
      <c r="G44" s="18">
        <v>1.45</v>
      </c>
      <c r="H44" s="18">
        <v>8.79</v>
      </c>
      <c r="I44" s="18">
        <v>4.67</v>
      </c>
      <c r="J44" s="19">
        <v>0.001985763888888889</v>
      </c>
      <c r="K44" s="22">
        <f>K47</f>
        <v>2635</v>
      </c>
      <c r="L44" s="60" t="s">
        <v>57</v>
      </c>
    </row>
    <row r="45" spans="1:11" ht="15" customHeight="1">
      <c r="A45" s="53"/>
      <c r="F45" s="11"/>
      <c r="G45" s="12"/>
      <c r="H45" s="12"/>
      <c r="I45" s="11"/>
      <c r="J45" s="13"/>
      <c r="K45" s="24">
        <f>K47</f>
        <v>2635</v>
      </c>
    </row>
    <row r="46" spans="6:11" ht="15" customHeight="1">
      <c r="F46" s="20">
        <f>IF(ISBLANK(F44),"",INT(20.0479*(17-F44)^1.835))</f>
        <v>699</v>
      </c>
      <c r="G46" s="20">
        <f>IF(ISBLANK(G44),"",INT(1.84523*(G44*100-75)^1.348))</f>
        <v>566</v>
      </c>
      <c r="H46" s="20">
        <f>IF(ISBLANK(H44),"",INT(56.0211*(H44-1.5)^1.05))</f>
        <v>451</v>
      </c>
      <c r="I46" s="20">
        <f>IF(ISBLANK(I44),"",INT(0.188807*(I44*100-210)^1.41))</f>
        <v>472</v>
      </c>
      <c r="J46" s="20">
        <f>IF(ISBLANK(J44),"",INT(0.11193*(254-(J44/$J$8))^1.88))</f>
        <v>447</v>
      </c>
      <c r="K46" s="22">
        <f>K47</f>
        <v>2635</v>
      </c>
    </row>
    <row r="47" spans="6:11" ht="15" customHeight="1">
      <c r="F47" s="8"/>
      <c r="G47" s="8">
        <f>F46+G46</f>
        <v>1265</v>
      </c>
      <c r="H47" s="8">
        <f>G47+H46</f>
        <v>1716</v>
      </c>
      <c r="I47" s="8">
        <f>H47+I46</f>
        <v>2188</v>
      </c>
      <c r="J47" s="8">
        <f>I47+J46</f>
        <v>2635</v>
      </c>
      <c r="K47" s="23">
        <f>SUM(F46:J46)</f>
        <v>2635</v>
      </c>
    </row>
    <row r="48" spans="1:11" ht="15" customHeight="1">
      <c r="A48" s="49"/>
      <c r="J48" s="7"/>
      <c r="K48" s="24">
        <f>K47</f>
        <v>2635</v>
      </c>
    </row>
    <row r="49" spans="1:12" ht="15" customHeight="1">
      <c r="A49" s="52">
        <v>9</v>
      </c>
      <c r="B49" s="55">
        <v>143</v>
      </c>
      <c r="C49" s="56" t="s">
        <v>33</v>
      </c>
      <c r="D49" s="59" t="s">
        <v>34</v>
      </c>
      <c r="E49" s="58" t="s">
        <v>32</v>
      </c>
      <c r="F49" s="18">
        <v>9.61</v>
      </c>
      <c r="G49" s="18">
        <v>1.4</v>
      </c>
      <c r="H49" s="18">
        <v>8.44</v>
      </c>
      <c r="I49" s="18">
        <v>4.5</v>
      </c>
      <c r="J49" s="19">
        <v>0.0019903935185185185</v>
      </c>
      <c r="K49" s="22">
        <f>K52</f>
        <v>2598</v>
      </c>
      <c r="L49" s="60" t="s">
        <v>54</v>
      </c>
    </row>
    <row r="50" spans="1:11" ht="15" customHeight="1">
      <c r="A50" s="53"/>
      <c r="F50" s="11"/>
      <c r="G50" s="12"/>
      <c r="H50" s="12"/>
      <c r="I50" s="11"/>
      <c r="J50" s="13"/>
      <c r="K50" s="24">
        <f>K52</f>
        <v>2598</v>
      </c>
    </row>
    <row r="51" spans="6:11" ht="15" customHeight="1">
      <c r="F51" s="20">
        <f>IF(ISBLANK(F49),"",INT(20.0479*(17-F49)^1.835))</f>
        <v>787</v>
      </c>
      <c r="G51" s="20">
        <f>IF(ISBLANK(G49),"",INT(1.84523*(G49*100-75)^1.348))</f>
        <v>512</v>
      </c>
      <c r="H51" s="20">
        <f>IF(ISBLANK(H49),"",INT(56.0211*(H49-1.5)^1.05))</f>
        <v>428</v>
      </c>
      <c r="I51" s="20">
        <f>IF(ISBLANK(I49),"",INT(0.188807*(I49*100-210)^1.41))</f>
        <v>428</v>
      </c>
      <c r="J51" s="20">
        <f>IF(ISBLANK(J49),"",INT(0.11193*(254-(J49/$J$8))^1.88))</f>
        <v>443</v>
      </c>
      <c r="K51" s="22">
        <f>K52</f>
        <v>2598</v>
      </c>
    </row>
    <row r="52" spans="6:11" ht="15" customHeight="1">
      <c r="F52" s="8"/>
      <c r="G52" s="8">
        <f>F51+G51</f>
        <v>1299</v>
      </c>
      <c r="H52" s="8">
        <f>G52+H51</f>
        <v>1727</v>
      </c>
      <c r="I52" s="8">
        <f>H52+I51</f>
        <v>2155</v>
      </c>
      <c r="J52" s="8">
        <f>I52+J51</f>
        <v>2598</v>
      </c>
      <c r="K52" s="23">
        <f>SUM(F51:J51)</f>
        <v>2598</v>
      </c>
    </row>
    <row r="53" spans="10:11" ht="15" customHeight="1">
      <c r="J53" s="7"/>
      <c r="K53" s="24">
        <f>K52</f>
        <v>2598</v>
      </c>
    </row>
    <row r="54" spans="1:13" ht="15" customHeight="1">
      <c r="A54" s="52">
        <v>10</v>
      </c>
      <c r="B54" s="55">
        <v>130</v>
      </c>
      <c r="C54" s="56" t="s">
        <v>58</v>
      </c>
      <c r="D54" s="59" t="s">
        <v>24</v>
      </c>
      <c r="E54" s="58" t="s">
        <v>25</v>
      </c>
      <c r="F54" s="18">
        <v>10.66</v>
      </c>
      <c r="G54" s="18">
        <v>1.53</v>
      </c>
      <c r="H54" s="18">
        <v>8.21</v>
      </c>
      <c r="I54" s="18">
        <v>4.54</v>
      </c>
      <c r="J54" s="19">
        <v>0.001991203703703704</v>
      </c>
      <c r="K54" s="22">
        <f>K57</f>
        <v>2543</v>
      </c>
      <c r="L54" s="60" t="s">
        <v>53</v>
      </c>
      <c r="M54" s="32"/>
    </row>
    <row r="55" spans="1:11" ht="15" customHeight="1">
      <c r="A55" s="53"/>
      <c r="F55" s="11"/>
      <c r="G55" s="12"/>
      <c r="H55" s="12"/>
      <c r="I55" s="11"/>
      <c r="J55" s="13"/>
      <c r="K55" s="24">
        <f>K57</f>
        <v>2543</v>
      </c>
    </row>
    <row r="56" spans="6:11" ht="15" customHeight="1">
      <c r="F56" s="20">
        <f>IF(ISBLANK(F54),"",INT(20.0479*(17-F54)^1.835))</f>
        <v>594</v>
      </c>
      <c r="G56" s="20">
        <f>IF(ISBLANK(G54),"",INT(1.84523*(G54*100-75)^1.348))</f>
        <v>655</v>
      </c>
      <c r="H56" s="20">
        <f>IF(ISBLANK(H54),"",INT(56.0211*(H54-1.5)^1.05))</f>
        <v>413</v>
      </c>
      <c r="I56" s="20">
        <f>IF(ISBLANK(I54),"",INT(0.188807*(I54*100-210)^1.41))</f>
        <v>438</v>
      </c>
      <c r="J56" s="20">
        <f>IF(ISBLANK(J54),"",INT(0.11193*(254-(J54/$J$8))^1.88))</f>
        <v>443</v>
      </c>
      <c r="K56" s="22">
        <f>K57</f>
        <v>2543</v>
      </c>
    </row>
    <row r="57" spans="6:11" ht="15" customHeight="1">
      <c r="F57" s="8"/>
      <c r="G57" s="8">
        <f>F56+G56</f>
        <v>1249</v>
      </c>
      <c r="H57" s="8">
        <f>G57+H56</f>
        <v>1662</v>
      </c>
      <c r="I57" s="8">
        <f>H57+I56</f>
        <v>2100</v>
      </c>
      <c r="J57" s="8">
        <f>I57+J56</f>
        <v>2543</v>
      </c>
      <c r="K57" s="23">
        <f>SUM(F56:J56)</f>
        <v>2543</v>
      </c>
    </row>
    <row r="58" spans="10:11" ht="15" customHeight="1">
      <c r="J58" s="7"/>
      <c r="K58" s="24">
        <f>K57</f>
        <v>2543</v>
      </c>
    </row>
    <row r="59" spans="1:12" ht="15" customHeight="1">
      <c r="A59" s="52">
        <v>11</v>
      </c>
      <c r="B59" s="55">
        <v>207</v>
      </c>
      <c r="C59" s="56" t="s">
        <v>47</v>
      </c>
      <c r="D59" s="59" t="s">
        <v>48</v>
      </c>
      <c r="E59" s="58" t="s">
        <v>18</v>
      </c>
      <c r="F59" s="18">
        <v>10.39</v>
      </c>
      <c r="G59" s="18">
        <v>1.5</v>
      </c>
      <c r="H59" s="18">
        <v>9.19</v>
      </c>
      <c r="I59" s="18">
        <v>4.33</v>
      </c>
      <c r="J59" s="19">
        <v>0.0021881944444444444</v>
      </c>
      <c r="K59" s="24">
        <f>K61</f>
        <v>2411</v>
      </c>
      <c r="L59" s="60" t="s">
        <v>19</v>
      </c>
    </row>
    <row r="60" spans="1:12" ht="15" customHeight="1">
      <c r="A60" s="53"/>
      <c r="B60" s="2"/>
      <c r="C60" s="2"/>
      <c r="D60" s="2"/>
      <c r="E60" s="2"/>
      <c r="F60" s="11"/>
      <c r="G60" s="12"/>
      <c r="H60" s="12"/>
      <c r="I60" s="11"/>
      <c r="J60" s="13"/>
      <c r="K60" s="24">
        <f>K62</f>
        <v>2411</v>
      </c>
      <c r="L60" s="2"/>
    </row>
    <row r="61" spans="2:12" ht="15" customHeight="1">
      <c r="B61" s="2"/>
      <c r="C61" s="2"/>
      <c r="D61" s="2"/>
      <c r="E61" s="2"/>
      <c r="F61" s="20">
        <f>IF(ISBLANK(F59),"",INT(20.0479*(17-F59)^1.835))</f>
        <v>641</v>
      </c>
      <c r="G61" s="20">
        <f>IF(ISBLANK(G59),"",INT(1.84523*(G59*100-75)^1.348))</f>
        <v>621</v>
      </c>
      <c r="H61" s="20">
        <f>IF(ISBLANK(H59),"",INT(56.0211*(H59-1.5)^1.05))</f>
        <v>477</v>
      </c>
      <c r="I61" s="20">
        <f>IF(ISBLANK(I59),"",INT(0.188807*(I59*100-210)^1.41))</f>
        <v>386</v>
      </c>
      <c r="J61" s="20">
        <f>IF(ISBLANK(J59),"",INT(0.11193*(254-(J59/$J$8))^1.88))</f>
        <v>286</v>
      </c>
      <c r="K61" s="22">
        <f>K62</f>
        <v>2411</v>
      </c>
      <c r="L61" s="2"/>
    </row>
    <row r="62" spans="2:12" ht="15" customHeight="1">
      <c r="B62" s="2"/>
      <c r="C62" s="2"/>
      <c r="D62" s="2"/>
      <c r="E62" s="2"/>
      <c r="F62" s="8"/>
      <c r="G62" s="8">
        <f>F61+G61</f>
        <v>1262</v>
      </c>
      <c r="H62" s="8">
        <f>G62+H61</f>
        <v>1739</v>
      </c>
      <c r="I62" s="8">
        <f>H62+I61</f>
        <v>2125</v>
      </c>
      <c r="J62" s="8">
        <f>I62+J61</f>
        <v>2411</v>
      </c>
      <c r="K62" s="23">
        <f>SUM(F61:J61)</f>
        <v>2411</v>
      </c>
      <c r="L62" s="2"/>
    </row>
    <row r="63" spans="10:11" ht="14.25">
      <c r="J63" s="7"/>
      <c r="K63" s="24">
        <f>K62</f>
        <v>2411</v>
      </c>
    </row>
    <row r="64" spans="1:12" ht="15">
      <c r="A64" s="52">
        <v>12</v>
      </c>
      <c r="B64" s="55">
        <v>103</v>
      </c>
      <c r="C64" s="56" t="s">
        <v>23</v>
      </c>
      <c r="D64" s="57">
        <v>44256</v>
      </c>
      <c r="E64" s="58" t="s">
        <v>10</v>
      </c>
      <c r="F64" s="18">
        <v>10.71</v>
      </c>
      <c r="G64" s="18">
        <v>1.4</v>
      </c>
      <c r="H64" s="18">
        <v>7.38</v>
      </c>
      <c r="I64" s="18">
        <v>4.67</v>
      </c>
      <c r="J64" s="19">
        <v>0.0019600694444444444</v>
      </c>
      <c r="K64" s="22">
        <f>K67</f>
        <v>2398</v>
      </c>
      <c r="L64" s="60" t="s">
        <v>52</v>
      </c>
    </row>
    <row r="65" spans="1:11" ht="14.25">
      <c r="A65" s="53"/>
      <c r="F65" s="11"/>
      <c r="G65" s="12"/>
      <c r="H65" s="12"/>
      <c r="I65" s="11"/>
      <c r="J65" s="13"/>
      <c r="K65" s="24">
        <f>K67</f>
        <v>2398</v>
      </c>
    </row>
    <row r="66" spans="6:11" ht="15">
      <c r="F66" s="20">
        <f>IF(ISBLANK(F64),"",INT(20.0479*(17-F64)^1.835))</f>
        <v>585</v>
      </c>
      <c r="G66" s="20">
        <f>IF(ISBLANK(G64),"",INT(1.84523*(G64*100-75)^1.348))</f>
        <v>512</v>
      </c>
      <c r="H66" s="20">
        <f>IF(ISBLANK(H64),"",INT(56.0211*(H64-1.5)^1.05))</f>
        <v>359</v>
      </c>
      <c r="I66" s="20">
        <f>IF(ISBLANK(I64),"",INT(0.188807*(I64*100-210)^1.41))</f>
        <v>472</v>
      </c>
      <c r="J66" s="20">
        <f>IF(ISBLANK(J64),"",INT(0.11193*(254-(J64/$J$8))^1.88))</f>
        <v>470</v>
      </c>
      <c r="K66" s="22">
        <f>K67</f>
        <v>2398</v>
      </c>
    </row>
    <row r="67" spans="6:11" ht="15.75">
      <c r="F67" s="8"/>
      <c r="G67" s="8">
        <f>F66+G66</f>
        <v>1097</v>
      </c>
      <c r="H67" s="8">
        <f>G67+H66</f>
        <v>1456</v>
      </c>
      <c r="I67" s="8">
        <f>H67+I66</f>
        <v>1928</v>
      </c>
      <c r="J67" s="8">
        <f>I67+J66</f>
        <v>2398</v>
      </c>
      <c r="K67" s="23">
        <f>SUM(F66:J66)</f>
        <v>2398</v>
      </c>
    </row>
    <row r="68" spans="10:11" ht="14.25">
      <c r="J68" s="7"/>
      <c r="K68" s="24">
        <f>K67</f>
        <v>2398</v>
      </c>
    </row>
    <row r="69" spans="1:12" ht="15">
      <c r="A69" s="49">
        <v>13</v>
      </c>
      <c r="B69" s="55">
        <v>211</v>
      </c>
      <c r="C69" s="56" t="s">
        <v>65</v>
      </c>
      <c r="D69" s="59" t="s">
        <v>51</v>
      </c>
      <c r="E69" s="58" t="s">
        <v>9</v>
      </c>
      <c r="F69" s="18">
        <v>10.03</v>
      </c>
      <c r="G69" s="18">
        <v>1.35</v>
      </c>
      <c r="H69" s="18">
        <v>7.48</v>
      </c>
      <c r="I69" s="18">
        <v>4.35</v>
      </c>
      <c r="J69" s="19">
        <v>0.002058217592592593</v>
      </c>
      <c r="K69" s="24">
        <f>K71</f>
        <v>2309</v>
      </c>
      <c r="L69" s="60" t="s">
        <v>57</v>
      </c>
    </row>
    <row r="70" spans="1:11" ht="14.25">
      <c r="A70" s="49"/>
      <c r="F70" s="11"/>
      <c r="G70" s="12"/>
      <c r="H70" s="12"/>
      <c r="I70" s="11"/>
      <c r="J70" s="13"/>
      <c r="K70" s="24">
        <f>K72</f>
        <v>2309</v>
      </c>
    </row>
    <row r="71" spans="1:11" ht="15">
      <c r="A71" s="49"/>
      <c r="F71" s="20">
        <f>IF(ISBLANK(F69),"",INT(20.0479*(17-F69)^1.835))</f>
        <v>706</v>
      </c>
      <c r="G71" s="20">
        <f>IF(ISBLANK(G69),"",INT(1.84523*(G69*100-75)^1.348))</f>
        <v>460</v>
      </c>
      <c r="H71" s="20">
        <f>IF(ISBLANK(H69),"",INT(56.0211*(H69-1.5)^1.05))</f>
        <v>366</v>
      </c>
      <c r="I71" s="20">
        <f>IF(ISBLANK(I69),"",INT(0.188807*(I69*100-210)^1.41))</f>
        <v>391</v>
      </c>
      <c r="J71" s="20">
        <f>IF(ISBLANK(J69),"",INT(0.11193*(254-(J69/$J$8))^1.88))</f>
        <v>386</v>
      </c>
      <c r="K71" s="22">
        <f>K72</f>
        <v>2309</v>
      </c>
    </row>
    <row r="72" spans="1:11" ht="15.75">
      <c r="A72" s="49"/>
      <c r="F72" s="8"/>
      <c r="G72" s="8">
        <f>F71+G71</f>
        <v>1166</v>
      </c>
      <c r="H72" s="8">
        <f>G72+H71</f>
        <v>1532</v>
      </c>
      <c r="I72" s="8">
        <f>H72+I71</f>
        <v>1923</v>
      </c>
      <c r="J72" s="8">
        <f>I72+J71</f>
        <v>2309</v>
      </c>
      <c r="K72" s="23">
        <f>SUM(F71:J71)</f>
        <v>2309</v>
      </c>
    </row>
    <row r="73" spans="1:11" ht="14.25">
      <c r="A73" s="49"/>
      <c r="J73" s="7"/>
      <c r="K73" s="24">
        <f>K72</f>
        <v>2309</v>
      </c>
    </row>
    <row r="74" spans="1:12" ht="15">
      <c r="A74" s="52">
        <v>14</v>
      </c>
      <c r="B74" s="55">
        <v>142</v>
      </c>
      <c r="C74" s="56" t="s">
        <v>30</v>
      </c>
      <c r="D74" s="59" t="s">
        <v>31</v>
      </c>
      <c r="E74" s="58" t="s">
        <v>32</v>
      </c>
      <c r="F74" s="18">
        <v>9.94</v>
      </c>
      <c r="G74" s="18">
        <v>1.53</v>
      </c>
      <c r="H74" s="18">
        <v>8.1</v>
      </c>
      <c r="I74" s="18">
        <v>4.65</v>
      </c>
      <c r="J74" s="62" t="s">
        <v>67</v>
      </c>
      <c r="K74" s="22">
        <f>K77</f>
        <v>2250</v>
      </c>
      <c r="L74" s="60" t="s">
        <v>54</v>
      </c>
    </row>
    <row r="75" spans="1:11" ht="14.25">
      <c r="A75" s="53"/>
      <c r="F75" s="11"/>
      <c r="G75" s="12"/>
      <c r="H75" s="12"/>
      <c r="I75" s="11"/>
      <c r="J75" s="13"/>
      <c r="K75" s="24">
        <f>K77</f>
        <v>2250</v>
      </c>
    </row>
    <row r="76" spans="6:11" ht="15">
      <c r="F76" s="20">
        <f>IF(ISBLANK(F74),"",INT(20.0479*(17-F74)^1.835))</f>
        <v>723</v>
      </c>
      <c r="G76" s="20">
        <f>IF(ISBLANK(G74),"",INT(1.84523*(G74*100-75)^1.348))</f>
        <v>655</v>
      </c>
      <c r="H76" s="20">
        <f>IF(ISBLANK(H74),"",INT(56.0211*(H74-1.5)^1.05))</f>
        <v>406</v>
      </c>
      <c r="I76" s="20">
        <f>IF(ISBLANK(I74),"",INT(0.188807*(I74*100-210)^1.41))</f>
        <v>466</v>
      </c>
      <c r="J76" s="20">
        <v>0</v>
      </c>
      <c r="K76" s="22">
        <f>K77</f>
        <v>2250</v>
      </c>
    </row>
    <row r="77" spans="6:11" ht="15.75">
      <c r="F77" s="8"/>
      <c r="G77" s="8">
        <f>F76+G76</f>
        <v>1378</v>
      </c>
      <c r="H77" s="8">
        <f>G77+H76</f>
        <v>1784</v>
      </c>
      <c r="I77" s="8">
        <f>H77+I76</f>
        <v>2250</v>
      </c>
      <c r="J77" s="8">
        <f>I77+J76</f>
        <v>2250</v>
      </c>
      <c r="K77" s="23">
        <f>SUM(F76:J76)</f>
        <v>2250</v>
      </c>
    </row>
    <row r="78" spans="10:11" ht="14.25">
      <c r="J78" s="7"/>
      <c r="K78" s="24">
        <f>K77</f>
        <v>2250</v>
      </c>
    </row>
    <row r="79" spans="1:12" ht="15" customHeight="1">
      <c r="A79" s="52">
        <v>15</v>
      </c>
      <c r="B79" s="55">
        <v>101</v>
      </c>
      <c r="C79" s="56" t="s">
        <v>20</v>
      </c>
      <c r="D79" s="57">
        <v>39814</v>
      </c>
      <c r="E79" s="58" t="s">
        <v>10</v>
      </c>
      <c r="F79" s="18">
        <v>11.46</v>
      </c>
      <c r="G79" s="18">
        <v>1.4</v>
      </c>
      <c r="H79" s="18">
        <v>8.41</v>
      </c>
      <c r="I79" s="18">
        <v>4.39</v>
      </c>
      <c r="J79" s="19">
        <v>0.0020484953703703702</v>
      </c>
      <c r="K79" s="22">
        <f>K82</f>
        <v>2196</v>
      </c>
      <c r="L79" s="60" t="s">
        <v>52</v>
      </c>
    </row>
    <row r="80" spans="1:11" ht="15" customHeight="1">
      <c r="A80" s="53"/>
      <c r="F80" s="11"/>
      <c r="G80" s="12"/>
      <c r="H80" s="12"/>
      <c r="I80" s="11"/>
      <c r="J80" s="13"/>
      <c r="K80" s="24">
        <f>K82</f>
        <v>2196</v>
      </c>
    </row>
    <row r="81" spans="6:11" ht="15" customHeight="1">
      <c r="F81" s="20">
        <f>IF(ISBLANK(F79),"",INT(20.0479*(17-F79)^1.835))</f>
        <v>463</v>
      </c>
      <c r="G81" s="20">
        <f>IF(ISBLANK(G79),"",INT(1.84523*(G79*100-75)^1.348))</f>
        <v>512</v>
      </c>
      <c r="H81" s="20">
        <f>IF(ISBLANK(H79),"",INT(56.0211*(H79-1.5)^1.05))</f>
        <v>426</v>
      </c>
      <c r="I81" s="20">
        <f>IF(ISBLANK(I79),"",INT(0.188807*(I79*100-210)^1.41))</f>
        <v>401</v>
      </c>
      <c r="J81" s="20">
        <f>IF(ISBLANK(J79),"",INT(0.11193*(254-(J79/$J$8))^1.88))</f>
        <v>394</v>
      </c>
      <c r="K81" s="22">
        <f>K82</f>
        <v>2196</v>
      </c>
    </row>
    <row r="82" spans="6:11" ht="15" customHeight="1">
      <c r="F82" s="8"/>
      <c r="G82" s="8">
        <f>F81+G81</f>
        <v>975</v>
      </c>
      <c r="H82" s="8">
        <f>G82+H81</f>
        <v>1401</v>
      </c>
      <c r="I82" s="8">
        <f>H82+I81</f>
        <v>1802</v>
      </c>
      <c r="J82" s="8">
        <f>I82+J81</f>
        <v>2196</v>
      </c>
      <c r="K82" s="23">
        <f>SUM(F81:J81)</f>
        <v>2196</v>
      </c>
    </row>
    <row r="83" spans="10:11" ht="15" customHeight="1">
      <c r="J83" s="7"/>
      <c r="K83" s="24">
        <f>K82</f>
        <v>2196</v>
      </c>
    </row>
    <row r="84" spans="1:12" ht="15">
      <c r="A84" s="52">
        <v>16</v>
      </c>
      <c r="B84" s="55">
        <v>166</v>
      </c>
      <c r="C84" s="56" t="s">
        <v>41</v>
      </c>
      <c r="D84" s="59" t="s">
        <v>42</v>
      </c>
      <c r="E84" s="58" t="s">
        <v>17</v>
      </c>
      <c r="F84" s="18">
        <v>11.53</v>
      </c>
      <c r="G84" s="18">
        <v>1.4</v>
      </c>
      <c r="H84" s="18">
        <v>7.3</v>
      </c>
      <c r="I84" s="18">
        <v>3.91</v>
      </c>
      <c r="J84" s="19">
        <v>0.002180208333333333</v>
      </c>
      <c r="K84" s="22">
        <f>K87</f>
        <v>1897</v>
      </c>
      <c r="L84" s="60" t="s">
        <v>56</v>
      </c>
    </row>
    <row r="85" spans="1:11" ht="14.25">
      <c r="A85" s="54"/>
      <c r="F85" s="11"/>
      <c r="G85" s="12"/>
      <c r="H85" s="12"/>
      <c r="I85" s="11"/>
      <c r="J85" s="13"/>
      <c r="K85" s="24">
        <f>K87</f>
        <v>1897</v>
      </c>
    </row>
    <row r="86" spans="1:11" ht="15">
      <c r="A86" s="49"/>
      <c r="F86" s="20">
        <f>IF(ISBLANK(F84),"",INT(20.0479*(17-F84)^1.835))</f>
        <v>453</v>
      </c>
      <c r="G86" s="20">
        <f>IF(ISBLANK(G84),"",INT(1.84523*(G84*100-75)^1.348))</f>
        <v>512</v>
      </c>
      <c r="H86" s="20">
        <f>IF(ISBLANK(H84),"",INT(56.0211*(H84-1.5)^1.05))</f>
        <v>354</v>
      </c>
      <c r="I86" s="20">
        <f>IF(ISBLANK(I84),"",INT(0.188807*(I84*100-210)^1.41))</f>
        <v>287</v>
      </c>
      <c r="J86" s="20">
        <f>IF(ISBLANK(J84),"",INT(0.11193*(254-(J84/$J$8))^1.88))</f>
        <v>291</v>
      </c>
      <c r="K86" s="22">
        <f>K87</f>
        <v>1897</v>
      </c>
    </row>
    <row r="87" spans="1:11" ht="15.75">
      <c r="A87" s="49"/>
      <c r="F87" s="8"/>
      <c r="G87" s="8">
        <f>F86+G86</f>
        <v>965</v>
      </c>
      <c r="H87" s="8">
        <f>G87+H86</f>
        <v>1319</v>
      </c>
      <c r="I87" s="8">
        <f>H87+I86</f>
        <v>1606</v>
      </c>
      <c r="J87" s="8">
        <f>I87+J86</f>
        <v>1897</v>
      </c>
      <c r="K87" s="23">
        <f>SUM(F86:J86)</f>
        <v>1897</v>
      </c>
    </row>
    <row r="88" spans="1:11" ht="14.25">
      <c r="A88" s="49"/>
      <c r="J88" s="7"/>
      <c r="K88" s="24">
        <f>K87</f>
        <v>1897</v>
      </c>
    </row>
    <row r="89" spans="1:12" ht="15">
      <c r="A89" s="49">
        <v>17</v>
      </c>
      <c r="B89" s="55">
        <v>164</v>
      </c>
      <c r="C89" s="56" t="s">
        <v>37</v>
      </c>
      <c r="D89" s="59" t="s">
        <v>38</v>
      </c>
      <c r="E89" s="58" t="s">
        <v>17</v>
      </c>
      <c r="F89" s="18">
        <v>11.82</v>
      </c>
      <c r="G89" s="18">
        <v>1.3</v>
      </c>
      <c r="H89" s="18">
        <v>6.65</v>
      </c>
      <c r="I89" s="18">
        <v>4.22</v>
      </c>
      <c r="J89" s="19">
        <v>0.0023604166666666665</v>
      </c>
      <c r="K89" s="22">
        <f>K92</f>
        <v>1666</v>
      </c>
      <c r="L89" s="60" t="s">
        <v>55</v>
      </c>
    </row>
    <row r="90" spans="1:11" ht="14.25">
      <c r="A90" s="49"/>
      <c r="F90" s="11"/>
      <c r="G90" s="12"/>
      <c r="H90" s="12"/>
      <c r="I90" s="11"/>
      <c r="J90" s="13"/>
      <c r="K90" s="24">
        <f>K92</f>
        <v>1666</v>
      </c>
    </row>
    <row r="91" spans="1:11" ht="15">
      <c r="A91" s="49"/>
      <c r="F91" s="20">
        <f>IF(ISBLANK(F89),"",INT(20.0479*(17-F89)^1.835))</f>
        <v>410</v>
      </c>
      <c r="G91" s="20">
        <f>IF(ISBLANK(G89),"",INT(1.84523*(G89*100-75)^1.348))</f>
        <v>409</v>
      </c>
      <c r="H91" s="20">
        <f>IF(ISBLANK(H89),"",INT(56.0211*(H89-1.5)^1.05))</f>
        <v>313</v>
      </c>
      <c r="I91" s="20">
        <f>IF(ISBLANK(I89),"",INT(0.188807*(I89*100-210)^1.41))</f>
        <v>359</v>
      </c>
      <c r="J91" s="20">
        <f>IF(ISBLANK(J89),"",INT(0.11193*(254-(J89/$J$8))^1.88))</f>
        <v>175</v>
      </c>
      <c r="K91" s="22">
        <f>K92</f>
        <v>1666</v>
      </c>
    </row>
    <row r="92" spans="1:11" ht="15.75">
      <c r="A92" s="49"/>
      <c r="F92" s="8"/>
      <c r="G92" s="8">
        <f>F91+G91</f>
        <v>819</v>
      </c>
      <c r="H92" s="8">
        <f>G92+H91</f>
        <v>1132</v>
      </c>
      <c r="I92" s="8">
        <f>H92+I91</f>
        <v>1491</v>
      </c>
      <c r="J92" s="8">
        <f>I92+J91</f>
        <v>1666</v>
      </c>
      <c r="K92" s="23">
        <f>SUM(F91:J91)</f>
        <v>1666</v>
      </c>
    </row>
    <row r="93" spans="1:11" ht="14.25">
      <c r="A93" s="49"/>
      <c r="J93" s="7"/>
      <c r="K93" s="24">
        <f>K92</f>
        <v>1666</v>
      </c>
    </row>
    <row r="94" spans="1:13" ht="16.5">
      <c r="A94" s="52">
        <v>18</v>
      </c>
      <c r="B94" s="55">
        <v>170</v>
      </c>
      <c r="C94" s="56" t="s">
        <v>43</v>
      </c>
      <c r="D94" s="59" t="s">
        <v>44</v>
      </c>
      <c r="E94" s="58" t="s">
        <v>13</v>
      </c>
      <c r="F94" s="18">
        <v>13.37</v>
      </c>
      <c r="G94" s="18">
        <v>1.35</v>
      </c>
      <c r="H94" s="18">
        <v>5.47</v>
      </c>
      <c r="I94" s="18">
        <v>3.87</v>
      </c>
      <c r="J94" s="19">
        <v>0.002058796296296296</v>
      </c>
      <c r="K94" s="22">
        <f>K97</f>
        <v>1575</v>
      </c>
      <c r="L94" s="60" t="s">
        <v>14</v>
      </c>
      <c r="M94" s="32"/>
    </row>
    <row r="95" spans="1:11" ht="14.25">
      <c r="A95" s="53"/>
      <c r="F95" s="11"/>
      <c r="G95" s="12"/>
      <c r="H95" s="12"/>
      <c r="I95" s="11"/>
      <c r="J95" s="13"/>
      <c r="K95" s="24">
        <f>K97</f>
        <v>1575</v>
      </c>
    </row>
    <row r="96" spans="6:11" ht="15">
      <c r="F96" s="20">
        <f>IF(ISBLANK(F94),"",INT(20.0479*(17-F94)^1.835))</f>
        <v>213</v>
      </c>
      <c r="G96" s="20">
        <f>IF(ISBLANK(G94),"",INT(1.84523*(G94*100-75)^1.348))</f>
        <v>460</v>
      </c>
      <c r="H96" s="20">
        <f>IF(ISBLANK(H94),"",INT(56.0211*(H94-1.5)^1.05))</f>
        <v>238</v>
      </c>
      <c r="I96" s="20">
        <f>IF(ISBLANK(I94),"",INT(0.188807*(I94*100-210)^1.41))</f>
        <v>279</v>
      </c>
      <c r="J96" s="20">
        <f>IF(ISBLANK(J94),"",INT(0.11193*(254-(J94/$J$8))^1.88))</f>
        <v>385</v>
      </c>
      <c r="K96" s="22">
        <f>K97</f>
        <v>1575</v>
      </c>
    </row>
    <row r="97" spans="6:11" ht="15.75">
      <c r="F97" s="8"/>
      <c r="G97" s="8">
        <f>F96+G96</f>
        <v>673</v>
      </c>
      <c r="H97" s="8">
        <f>G97+H96</f>
        <v>911</v>
      </c>
      <c r="I97" s="8">
        <f>H97+I96</f>
        <v>1190</v>
      </c>
      <c r="J97" s="8">
        <f>I97+J96</f>
        <v>1575</v>
      </c>
      <c r="K97" s="23">
        <f>SUM(F96:J96)</f>
        <v>1575</v>
      </c>
    </row>
    <row r="98" spans="10:11" ht="14.25">
      <c r="J98" s="7"/>
      <c r="K98" s="24">
        <f>K97</f>
        <v>1575</v>
      </c>
    </row>
    <row r="99" spans="1:12" ht="15">
      <c r="A99" s="52"/>
      <c r="B99" s="55">
        <v>165</v>
      </c>
      <c r="C99" s="56" t="s">
        <v>39</v>
      </c>
      <c r="D99" s="59" t="s">
        <v>40</v>
      </c>
      <c r="E99" s="58" t="s">
        <v>17</v>
      </c>
      <c r="F99" s="18">
        <v>11.89</v>
      </c>
      <c r="G99" s="18">
        <v>1.35</v>
      </c>
      <c r="H99" s="18">
        <v>9.38</v>
      </c>
      <c r="I99" s="18">
        <v>3.86</v>
      </c>
      <c r="J99" s="62" t="s">
        <v>66</v>
      </c>
      <c r="K99" s="22">
        <f>K102</f>
        <v>0</v>
      </c>
      <c r="L99" s="60" t="s">
        <v>55</v>
      </c>
    </row>
    <row r="100" spans="1:11" ht="14.25">
      <c r="A100" s="53"/>
      <c r="F100" s="11"/>
      <c r="G100" s="12"/>
      <c r="H100" s="12"/>
      <c r="I100" s="11"/>
      <c r="J100" s="13"/>
      <c r="K100" s="24">
        <f>K102</f>
        <v>0</v>
      </c>
    </row>
    <row r="101" spans="6:11" ht="15">
      <c r="F101" s="20">
        <f>IF(ISBLANK(F99),"",INT(20.0479*(17-F99)^1.835))</f>
        <v>399</v>
      </c>
      <c r="G101" s="20">
        <f>IF(ISBLANK(G99),"",INT(1.84523*(G99*100-75)^1.348))</f>
        <v>460</v>
      </c>
      <c r="H101" s="20">
        <f>IF(ISBLANK(H99),"",INT(56.0211*(H99-1.5)^1.05))</f>
        <v>489</v>
      </c>
      <c r="I101" s="20">
        <f>IF(ISBLANK(I99),"",INT(0.188807*(I99*100-210)^1.41))</f>
        <v>276</v>
      </c>
      <c r="J101" s="20"/>
      <c r="K101" s="22">
        <f>K102</f>
        <v>0</v>
      </c>
    </row>
    <row r="102" spans="6:11" ht="15.75">
      <c r="F102" s="8"/>
      <c r="G102" s="8">
        <f>F101+G101</f>
        <v>859</v>
      </c>
      <c r="H102" s="8">
        <f>G102+H101</f>
        <v>1348</v>
      </c>
      <c r="I102" s="8">
        <f>H102+I101</f>
        <v>1624</v>
      </c>
      <c r="J102" s="8"/>
      <c r="K102" s="23"/>
    </row>
    <row r="103" spans="10:11" ht="14.25">
      <c r="J103" s="7"/>
      <c r="K103" s="24">
        <f>K102</f>
        <v>0</v>
      </c>
    </row>
    <row r="104" spans="1:13" ht="15">
      <c r="A104" s="52"/>
      <c r="B104" s="55">
        <v>209</v>
      </c>
      <c r="C104" s="56" t="s">
        <v>63</v>
      </c>
      <c r="D104" s="59" t="s">
        <v>49</v>
      </c>
      <c r="E104" s="58" t="s">
        <v>9</v>
      </c>
      <c r="F104" s="18">
        <v>10.24</v>
      </c>
      <c r="G104" s="18">
        <v>1.53</v>
      </c>
      <c r="H104" s="61" t="s">
        <v>66</v>
      </c>
      <c r="I104" s="18"/>
      <c r="J104" s="19"/>
      <c r="K104" s="22">
        <f>K107</f>
        <v>0</v>
      </c>
      <c r="L104" s="60" t="s">
        <v>57</v>
      </c>
      <c r="M104" s="32"/>
    </row>
    <row r="105" spans="1:12" ht="14.25">
      <c r="A105" s="53"/>
      <c r="B105" s="2"/>
      <c r="C105" s="2"/>
      <c r="D105" s="2"/>
      <c r="E105" s="2"/>
      <c r="F105" s="11"/>
      <c r="G105" s="12"/>
      <c r="H105" s="12"/>
      <c r="I105" s="11"/>
      <c r="J105" s="13"/>
      <c r="K105" s="24">
        <f>K107</f>
        <v>0</v>
      </c>
      <c r="L105" s="2"/>
    </row>
    <row r="106" spans="2:12" ht="15">
      <c r="B106" s="2"/>
      <c r="C106" s="2"/>
      <c r="D106" s="2"/>
      <c r="E106" s="2"/>
      <c r="F106" s="20">
        <f>IF(ISBLANK(F104),"",INT(20.0479*(17-F104)^1.835))</f>
        <v>668</v>
      </c>
      <c r="G106" s="20">
        <f>IF(ISBLANK(G104),"",INT(1.84523*(G104*100-75)^1.348))</f>
        <v>655</v>
      </c>
      <c r="H106" s="20"/>
      <c r="I106" s="20">
        <f>IF(ISBLANK(I104),"",INT(0.188807*(I104*100-210)^1.41))</f>
      </c>
      <c r="J106" s="20">
        <f>IF(ISBLANK(J104),"",INT(0.11193*(254-(J104/$J$8))^1.88))</f>
      </c>
      <c r="K106" s="22">
        <f>K107</f>
        <v>0</v>
      </c>
      <c r="L106" s="2"/>
    </row>
    <row r="107" spans="2:11" ht="15.75">
      <c r="B107" s="39"/>
      <c r="F107" s="8"/>
      <c r="G107" s="8">
        <f>F106+G106</f>
        <v>1323</v>
      </c>
      <c r="H107" s="8"/>
      <c r="I107" s="8"/>
      <c r="J107" s="8"/>
      <c r="K107" s="23"/>
    </row>
    <row r="108" spans="2:11" ht="14.25">
      <c r="B108" s="39"/>
      <c r="J108" s="7"/>
      <c r="K108" s="24">
        <f>K107</f>
        <v>0</v>
      </c>
    </row>
    <row r="114" ht="14.25">
      <c r="A114" s="52"/>
    </row>
    <row r="115" ht="14.25">
      <c r="A115" s="53"/>
    </row>
  </sheetData>
  <sheetProtection/>
  <mergeCells count="2">
    <mergeCell ref="A1:L1"/>
    <mergeCell ref="A5:L5"/>
  </mergeCells>
  <printOptions/>
  <pageMargins left="1.1023622047244095" right="0.4330708661417323" top="0.984251968503937" bottom="0.6692913385826772" header="0.2755905511811024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Dot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Viesturs</dc:creator>
  <cp:keywords/>
  <dc:description/>
  <cp:lastModifiedBy>Admin</cp:lastModifiedBy>
  <cp:lastPrinted>2015-01-24T17:48:12Z</cp:lastPrinted>
  <dcterms:created xsi:type="dcterms:W3CDTF">2002-08-13T10:10:07Z</dcterms:created>
  <dcterms:modified xsi:type="dcterms:W3CDTF">2015-01-24T18:39:24Z</dcterms:modified>
  <cp:category/>
  <cp:version/>
  <cp:contentType/>
  <cp:contentStatus/>
</cp:coreProperties>
</file>